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445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H10" i="1"/>
  <c r="I10" i="1"/>
  <c r="C14" i="1" l="1"/>
  <c r="D14" i="1"/>
  <c r="E14" i="1"/>
  <c r="F14" i="1"/>
  <c r="G14" i="1"/>
  <c r="H14" i="1"/>
  <c r="I14" i="1"/>
  <c r="C19" i="1"/>
  <c r="D19" i="1"/>
  <c r="E19" i="1"/>
  <c r="F19" i="1"/>
  <c r="G19" i="1"/>
  <c r="H19" i="1"/>
  <c r="I19" i="1"/>
  <c r="D22" i="2" l="1"/>
  <c r="E22" i="2"/>
  <c r="F22" i="2"/>
  <c r="G22" i="2"/>
  <c r="H22" i="2"/>
  <c r="I22" i="2"/>
  <c r="J22" i="2"/>
  <c r="K22" i="2"/>
  <c r="D16" i="2" l="1"/>
  <c r="E16" i="2"/>
  <c r="F16" i="2"/>
  <c r="G16" i="2"/>
  <c r="H16" i="2"/>
  <c r="I16" i="2"/>
  <c r="J16" i="2"/>
  <c r="K16" i="2"/>
  <c r="I25" i="3"/>
  <c r="H25" i="3"/>
  <c r="G25" i="3"/>
  <c r="F25" i="3"/>
  <c r="E25" i="3"/>
  <c r="D25" i="3"/>
  <c r="C25" i="3"/>
  <c r="E23" i="2" l="1"/>
  <c r="I23" i="2"/>
  <c r="C18" i="3" l="1"/>
  <c r="D18" i="3"/>
  <c r="E18" i="3"/>
  <c r="F18" i="3"/>
  <c r="G18" i="3"/>
  <c r="H18" i="3"/>
  <c r="I18" i="3"/>
  <c r="C15" i="1" l="1"/>
  <c r="D15" i="1"/>
  <c r="E15" i="1"/>
  <c r="F15" i="1"/>
  <c r="G15" i="1"/>
  <c r="H15" i="1"/>
  <c r="I15" i="1"/>
  <c r="E16" i="1" l="1"/>
  <c r="I16" i="1"/>
  <c r="D28" i="2"/>
  <c r="D31" i="2" s="1"/>
  <c r="D25" i="1"/>
  <c r="D27" i="1" s="1"/>
  <c r="C25" i="1" l="1"/>
  <c r="D12" i="2" l="1"/>
  <c r="E12" i="2"/>
  <c r="F12" i="2"/>
  <c r="G12" i="2"/>
  <c r="H12" i="2"/>
  <c r="I12" i="2"/>
  <c r="J12" i="2"/>
  <c r="K12" i="2"/>
  <c r="D17" i="2" l="1"/>
  <c r="E17" i="2"/>
  <c r="F17" i="2"/>
  <c r="G17" i="2"/>
  <c r="H17" i="2"/>
  <c r="I17" i="2"/>
  <c r="E18" i="2" l="1"/>
  <c r="I18" i="2"/>
  <c r="D29" i="1" l="1"/>
  <c r="E28" i="2"/>
  <c r="F28" i="2"/>
  <c r="G28" i="2"/>
  <c r="H28" i="2"/>
  <c r="I28" i="2"/>
  <c r="J28" i="2"/>
  <c r="K28" i="2"/>
  <c r="C28" i="2"/>
  <c r="E25" i="1"/>
  <c r="F25" i="1"/>
  <c r="G25" i="1"/>
  <c r="H25" i="1"/>
  <c r="I25" i="1"/>
  <c r="I27" i="1" l="1"/>
  <c r="H27" i="1"/>
  <c r="G27" i="1"/>
  <c r="F27" i="1"/>
  <c r="E27" i="1"/>
  <c r="E28" i="1" l="1"/>
  <c r="C22" i="2" l="1"/>
  <c r="C27" i="1" l="1"/>
  <c r="C12" i="2" l="1"/>
  <c r="J17" i="2"/>
  <c r="K17" i="2"/>
  <c r="E19" i="3" l="1"/>
  <c r="I19" i="3"/>
  <c r="I20" i="1" l="1"/>
  <c r="E20" i="1" l="1"/>
  <c r="E31" i="2"/>
  <c r="E32" i="2" s="1"/>
  <c r="F31" i="2"/>
  <c r="G31" i="2"/>
  <c r="H31" i="2"/>
  <c r="J31" i="2"/>
  <c r="K31" i="2"/>
  <c r="C31" i="2"/>
  <c r="K32" i="2" l="1"/>
  <c r="I31" i="2"/>
  <c r="I32" i="2" s="1"/>
  <c r="I28" i="1" l="1"/>
  <c r="C16" i="2" l="1"/>
  <c r="C17" i="2" l="1"/>
  <c r="D33" i="2"/>
  <c r="F33" i="2"/>
  <c r="G33" i="2"/>
  <c r="H33" i="2"/>
  <c r="J33" i="2"/>
  <c r="E33" i="2" l="1"/>
  <c r="E34" i="2" s="1"/>
  <c r="C29" i="1"/>
  <c r="G29" i="1"/>
  <c r="H29" i="1"/>
  <c r="K18" i="2" l="1"/>
  <c r="I33" i="2"/>
  <c r="F29" i="1"/>
  <c r="K33" i="2"/>
  <c r="E29" i="1"/>
  <c r="E30" i="1" s="1"/>
  <c r="I34" i="2" l="1"/>
  <c r="I29" i="1"/>
  <c r="I30" i="1" s="1"/>
  <c r="C33" i="2" l="1"/>
</calcChain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<sst xmlns="http://schemas.openxmlformats.org/spreadsheetml/2006/main" count="162" uniqueCount="85">
  <si>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</si>
  <si>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</si>
  <si>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</si>
  <si>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</si>
  <si>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</si>
  <si>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</si>
  <si>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</si>
  <si>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</si>
  <si>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</si>
  <si>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</si>
  <si>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</si>
  <si>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</si>
  <si>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</si>
  <si>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</si>
  <si>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</si>
  <si>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</si>
  <si>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</si>
  <si>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</si>
  <si>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</si>
  <si>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</si>
  <si>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</si>
  <si>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</si>
  <si>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</si>
  <si>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</si>
  <si>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</si>
  <si>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</si>
  <si>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</si>
  <si>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</si>
  <si>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</si>
  <si>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</si>
  <si>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</si>
  <si>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</si>
  <si>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</si>
  <si>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</si>
  <si>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</si>
  <si>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</si>
  <si>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</si>
  <si>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</si>
  <si>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</si>
  <si>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</si>
  <si>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</si>
  <si>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</si>
  <si>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</si>
  <si>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</si>
  <si>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</si>
  <si>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</si>
  <si>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</si>
  <si>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</si>
  <si>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</si>
  <si>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</si>
  <si>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</si>
  <si>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</si>
  <si>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</si>
  <si>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</si>
  <si>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</si>
  <si>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</si>
  <si>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</si>
  <si>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</si>
  <si>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</si>
  <si>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</si>
  <si>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</si>
  <si>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</si>
  <si>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</si>
  <si>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</si>
  <si>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</si>
  <si>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</si>
  <si>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</si>
  <si>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</si>
  <si>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</si>
  <si>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</si>
  <si>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</si>
  <si>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</si>
  <si>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</si>
  <si>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</si>
  <si>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</si>
  <si>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</si>
  <si>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</si>
  <si>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</si>
  <si>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</si>
  <si>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</si>
  <si>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</si>
  <si>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Summary of the Production of  Natural Gas during Week 22.04.2016 to 28.04.2016  under Review</t>
  </si>
  <si>
    <t>Summary of the Production of  Crude oil during Week 22.04.2016 to 28.04.2016  under Review</t>
  </si>
  <si>
    <t>Summary of the Production of  OVL during Week 22.04.2016 to 28.04.2016  under Review</t>
  </si>
  <si>
    <t>Target for the Year 2016-17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</si>
</sst>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5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2" fontId="3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/>
    <xf numFmtId="2" fontId="4" fillId="2" borderId="1" xfId="0" applyNumberFormat="1" applyFont="1" applyFill="1" applyBorder="1" applyAlignment="1"/>
    <xf numFmtId="2" fontId="2" fillId="2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right" wrapText="1"/>
    </xf>
    <xf numFmtId="2" fontId="8" fillId="0" borderId="8" xfId="0" applyNumberFormat="1" applyFont="1" applyBorder="1" applyAlignment="1">
      <alignment horizontal="right" wrapText="1"/>
    </xf>
    <xf numFmtId="2" fontId="8" fillId="0" borderId="8" xfId="0" applyNumberFormat="1" applyFont="1" applyBorder="1" applyAlignment="1">
      <alignment horizontal="right"/>
    </xf>
    <xf numFmtId="2" fontId="8" fillId="0" borderId="8" xfId="0" applyNumberFormat="1" applyFont="1" applyFill="1" applyBorder="1" applyAlignment="1">
      <alignment horizontal="right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C4" sqref="C4"/>
    </sheetView>
  </sheetViews>
  <sheetFormatPr defaultColWidth="9.140625" defaultRowHeight="12.75" x14ac:dyDescent="0.2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 x14ac:dyDescent="0.25">
      <c r="A1" s="134" t="s">
        <v>82</v>
      </c>
      <c r="B1" s="134"/>
      <c r="C1" s="134"/>
      <c r="D1" s="134"/>
      <c r="E1" s="134"/>
      <c r="F1" s="134"/>
      <c r="G1" s="134"/>
      <c r="H1" s="134"/>
      <c r="I1" s="134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 x14ac:dyDescent="0.2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 x14ac:dyDescent="0.2">
      <c r="A3" s="139" t="s">
        <v>0</v>
      </c>
      <c r="B3" s="139" t="s">
        <v>49</v>
      </c>
      <c r="C3" s="138" t="s">
        <v>46</v>
      </c>
      <c r="D3" s="138"/>
      <c r="E3" s="138"/>
      <c r="F3" s="138"/>
      <c r="G3" s="138"/>
      <c r="H3" s="138"/>
      <c r="I3" s="138"/>
      <c r="J3" s="56"/>
    </row>
    <row r="4" spans="1:28" ht="51.75" customHeight="1" x14ac:dyDescent="0.2">
      <c r="A4" s="139"/>
      <c r="B4" s="139"/>
      <c r="C4" s="128" t="s">
        <v>84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 x14ac:dyDescent="0.2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 x14ac:dyDescent="0.2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 x14ac:dyDescent="0.2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 x14ac:dyDescent="0.2">
      <c r="A8" s="3"/>
      <c r="B8" s="8" t="s">
        <v>27</v>
      </c>
      <c r="C8" s="110">
        <v>16524</v>
      </c>
      <c r="D8" s="110">
        <v>1234.0057333333334</v>
      </c>
      <c r="E8" s="110">
        <v>1226.3631074030613</v>
      </c>
      <c r="F8" s="110">
        <v>308.50143333333335</v>
      </c>
      <c r="G8" s="110">
        <v>309.9379457939333</v>
      </c>
      <c r="H8" s="110">
        <v>306.24255596276345</v>
      </c>
      <c r="I8" s="110">
        <v>308.9631175481652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 x14ac:dyDescent="0.2">
      <c r="A9" s="3"/>
      <c r="B9" s="8" t="s">
        <v>28</v>
      </c>
      <c r="C9" s="110">
        <v>26.000000000000004</v>
      </c>
      <c r="D9" s="110">
        <v>1.4000000000000001</v>
      </c>
      <c r="E9" s="110">
        <v>1.5294567309999998</v>
      </c>
      <c r="F9" s="109">
        <v>0.35000000000000003</v>
      </c>
      <c r="G9" s="109">
        <v>0.45044509999999999</v>
      </c>
      <c r="H9" s="109">
        <v>0.37472641000000001</v>
      </c>
      <c r="I9" s="109">
        <v>0.34353529200000005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 x14ac:dyDescent="0.2">
      <c r="A10" s="3"/>
      <c r="B10" s="11" t="s">
        <v>29</v>
      </c>
      <c r="C10" s="66">
        <f>SUM(C8:C9)</f>
        <v>16550</v>
      </c>
      <c r="D10" s="67">
        <f>SUM(D8:D9)</f>
        <v>1235.4057333333335</v>
      </c>
      <c r="E10" s="67">
        <f t="shared" ref="E10:H10" si="0">SUM(E8:E9)</f>
        <v>1227.8925641340613</v>
      </c>
      <c r="F10" s="68">
        <f t="shared" si="0"/>
        <v>308.85143333333338</v>
      </c>
      <c r="G10" s="68">
        <f>SUM(G8:G9)</f>
        <v>310.38839089393332</v>
      </c>
      <c r="H10" s="68">
        <f t="shared" si="0"/>
        <v>306.61728237276344</v>
      </c>
      <c r="I10" s="68">
        <f>SUM(I8:I9)</f>
        <v>309.30665284016521</v>
      </c>
      <c r="J10" s="58"/>
      <c r="K10" s="38"/>
      <c r="L10" s="38"/>
      <c r="Z10" s="48"/>
      <c r="AA10" s="48"/>
      <c r="AB10" s="59"/>
    </row>
    <row r="11" spans="1:28" ht="15.95" customHeight="1" x14ac:dyDescent="0.2">
      <c r="A11" s="3"/>
      <c r="B11" s="5" t="s">
        <v>30</v>
      </c>
      <c r="C11" s="23"/>
      <c r="D11" s="69"/>
      <c r="E11" s="69"/>
      <c r="F11" s="70"/>
      <c r="G11" s="111"/>
      <c r="H11" s="70"/>
      <c r="I11" s="70"/>
      <c r="J11" s="58"/>
      <c r="K11" s="38"/>
      <c r="L11" s="38"/>
    </row>
    <row r="12" spans="1:28" ht="15.95" customHeight="1" x14ac:dyDescent="0.2">
      <c r="A12" s="3"/>
      <c r="B12" s="8" t="s">
        <v>31</v>
      </c>
      <c r="C12" s="23">
        <v>4365.54</v>
      </c>
      <c r="D12" s="110">
        <v>332.98066666666665</v>
      </c>
      <c r="E12" s="110">
        <v>336.07765440899999</v>
      </c>
      <c r="F12" s="110">
        <v>83.245166666666663</v>
      </c>
      <c r="G12" s="110">
        <v>83.86088660530001</v>
      </c>
      <c r="H12" s="110">
        <v>83.839388527000011</v>
      </c>
      <c r="I12" s="110">
        <v>84.646966090000021</v>
      </c>
      <c r="J12" s="58"/>
      <c r="K12" s="38"/>
      <c r="L12" s="38"/>
    </row>
    <row r="13" spans="1:28" ht="15.95" customHeight="1" x14ac:dyDescent="0.2">
      <c r="A13" s="3"/>
      <c r="B13" s="4" t="s">
        <v>76</v>
      </c>
      <c r="C13" s="23">
        <v>1480</v>
      </c>
      <c r="D13" s="110">
        <v>109.02080000000001</v>
      </c>
      <c r="E13" s="110">
        <v>110.32247854279544</v>
      </c>
      <c r="F13" s="110">
        <v>27.255200000000002</v>
      </c>
      <c r="G13" s="110">
        <v>29.212158583533331</v>
      </c>
      <c r="H13" s="110">
        <v>27.643246069443592</v>
      </c>
      <c r="I13" s="110">
        <v>27.174756347217283</v>
      </c>
      <c r="J13" s="58"/>
      <c r="K13" s="38"/>
      <c r="L13" s="38"/>
    </row>
    <row r="14" spans="1:28" ht="15.95" customHeight="1" x14ac:dyDescent="0.2">
      <c r="A14" s="3"/>
      <c r="B14" s="11" t="s">
        <v>25</v>
      </c>
      <c r="C14" s="66">
        <f t="shared" ref="C14:F14" si="1">SUM(C12:C13)</f>
        <v>5845.54</v>
      </c>
      <c r="D14" s="67">
        <f t="shared" si="1"/>
        <v>442.00146666666666</v>
      </c>
      <c r="E14" s="67">
        <f t="shared" si="1"/>
        <v>446.4001329517954</v>
      </c>
      <c r="F14" s="68">
        <f t="shared" si="1"/>
        <v>110.50036666666666</v>
      </c>
      <c r="G14" s="68">
        <f>SUM(G12:G13)</f>
        <v>113.07304518883333</v>
      </c>
      <c r="H14" s="68">
        <f>SUM(H12:H13)</f>
        <v>111.4826345964436</v>
      </c>
      <c r="I14" s="68">
        <f>SUM(I12:I13)</f>
        <v>111.8217224372173</v>
      </c>
      <c r="J14" s="58"/>
      <c r="K14" s="38"/>
      <c r="L14" s="38"/>
    </row>
    <row r="15" spans="1:28" ht="15.95" customHeight="1" x14ac:dyDescent="0.2">
      <c r="A15" s="3"/>
      <c r="B15" s="5" t="s">
        <v>33</v>
      </c>
      <c r="C15" s="66">
        <f>C10+C14</f>
        <v>22395.54</v>
      </c>
      <c r="D15" s="67">
        <f t="shared" ref="D15:H15" si="2">D10+D14</f>
        <v>1677.4072000000001</v>
      </c>
      <c r="E15" s="67">
        <f t="shared" si="2"/>
        <v>1674.2926970858566</v>
      </c>
      <c r="F15" s="67">
        <f t="shared" si="2"/>
        <v>419.35180000000003</v>
      </c>
      <c r="G15" s="67">
        <f t="shared" si="2"/>
        <v>423.46143608276668</v>
      </c>
      <c r="H15" s="67">
        <f t="shared" si="2"/>
        <v>418.09991696920702</v>
      </c>
      <c r="I15" s="67">
        <f>I10+I14</f>
        <v>421.12837527738253</v>
      </c>
      <c r="J15" s="39"/>
      <c r="K15" s="38"/>
      <c r="L15" s="38"/>
    </row>
    <row r="16" spans="1:28" ht="15.95" customHeight="1" x14ac:dyDescent="0.2">
      <c r="A16" s="6"/>
      <c r="B16" s="7" t="s">
        <v>45</v>
      </c>
      <c r="C16" s="24"/>
      <c r="D16" s="68"/>
      <c r="E16" s="68">
        <f>E15/D15*100</f>
        <v>99.814326365467878</v>
      </c>
      <c r="F16" s="68"/>
      <c r="G16" s="68"/>
      <c r="H16" s="68"/>
      <c r="I16" s="68">
        <f>I15/F15*100</f>
        <v>100.42364794365555</v>
      </c>
      <c r="J16" s="41"/>
      <c r="K16" s="38"/>
      <c r="L16" s="38"/>
    </row>
    <row r="17" spans="1:28" ht="15.95" customHeight="1" x14ac:dyDescent="0.2">
      <c r="A17" s="2">
        <v>2</v>
      </c>
      <c r="B17" s="20" t="s">
        <v>34</v>
      </c>
      <c r="C17" s="71"/>
      <c r="D17" s="85"/>
      <c r="E17" s="85"/>
      <c r="F17" s="85"/>
      <c r="G17" s="85"/>
      <c r="H17" s="85"/>
      <c r="I17" s="85"/>
      <c r="J17" s="27"/>
      <c r="K17" s="38"/>
      <c r="L17" s="38"/>
      <c r="AB17" s="135"/>
    </row>
    <row r="18" spans="1:28" ht="15.95" customHeight="1" x14ac:dyDescent="0.2">
      <c r="A18" s="3"/>
      <c r="B18" s="4" t="s">
        <v>35</v>
      </c>
      <c r="C18" s="23">
        <v>3280</v>
      </c>
      <c r="D18" s="121">
        <v>242.92099999999999</v>
      </c>
      <c r="E18" s="122">
        <v>239.37200000000001</v>
      </c>
      <c r="F18" s="123">
        <v>60.73</v>
      </c>
      <c r="G18" s="123">
        <v>65.656999999999996</v>
      </c>
      <c r="H18" s="123">
        <v>59.45</v>
      </c>
      <c r="I18" s="124">
        <v>59.744999999999997</v>
      </c>
      <c r="J18" s="1"/>
      <c r="K18" s="38"/>
      <c r="L18" s="38"/>
      <c r="AB18" s="136"/>
    </row>
    <row r="19" spans="1:28" ht="15.95" customHeight="1" x14ac:dyDescent="0.2">
      <c r="A19" s="3"/>
      <c r="B19" s="5" t="s">
        <v>36</v>
      </c>
      <c r="C19" s="24">
        <f t="shared" ref="C19:I19" si="3">SUM(C18)</f>
        <v>3280</v>
      </c>
      <c r="D19" s="68">
        <f>D18</f>
        <v>242.92099999999999</v>
      </c>
      <c r="E19" s="68">
        <f t="shared" si="3"/>
        <v>239.37200000000001</v>
      </c>
      <c r="F19" s="68">
        <f t="shared" si="3"/>
        <v>60.73</v>
      </c>
      <c r="G19" s="68">
        <f t="shared" si="3"/>
        <v>65.656999999999996</v>
      </c>
      <c r="H19" s="68">
        <f t="shared" si="3"/>
        <v>59.45</v>
      </c>
      <c r="I19" s="68">
        <f t="shared" si="3"/>
        <v>59.744999999999997</v>
      </c>
      <c r="J19" s="89"/>
      <c r="K19" s="90"/>
      <c r="L19" s="38"/>
      <c r="AB19" s="136"/>
    </row>
    <row r="20" spans="1:28" ht="15.95" customHeight="1" x14ac:dyDescent="0.2">
      <c r="A20" s="6"/>
      <c r="B20" s="7" t="s">
        <v>45</v>
      </c>
      <c r="C20" s="24"/>
      <c r="D20" s="68"/>
      <c r="E20" s="68">
        <f>E19/D19*100</f>
        <v>98.539031207676572</v>
      </c>
      <c r="F20" s="68"/>
      <c r="G20" s="68"/>
      <c r="H20" s="68"/>
      <c r="I20" s="68">
        <f>I19/F19*100</f>
        <v>98.378066853285034</v>
      </c>
      <c r="J20" s="21"/>
      <c r="K20" s="38"/>
      <c r="L20" s="38"/>
      <c r="AB20" s="136"/>
    </row>
    <row r="21" spans="1:28" ht="15.95" customHeight="1" x14ac:dyDescent="0.2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37"/>
    </row>
    <row r="22" spans="1:28" ht="15.95" customHeight="1" x14ac:dyDescent="0.25">
      <c r="A22" s="3"/>
      <c r="B22" s="8" t="s">
        <v>28</v>
      </c>
      <c r="C22" s="112">
        <v>948.08169999999996</v>
      </c>
      <c r="D22" s="112">
        <v>75.787518173515991</v>
      </c>
      <c r="E22" s="112">
        <v>75.867999999999995</v>
      </c>
      <c r="F22" s="112">
        <v>18.946879543378998</v>
      </c>
      <c r="G22" s="112">
        <v>28.912999999999997</v>
      </c>
      <c r="H22" s="112">
        <v>18.816000000000003</v>
      </c>
      <c r="I22" s="112">
        <v>19.189</v>
      </c>
      <c r="J22" s="1"/>
      <c r="K22" s="38"/>
      <c r="L22" s="38"/>
      <c r="AB22" s="60"/>
    </row>
    <row r="23" spans="1:28" ht="15.95" customHeight="1" x14ac:dyDescent="0.2">
      <c r="A23" s="3"/>
      <c r="B23" s="8" t="s">
        <v>63</v>
      </c>
      <c r="C23" s="114">
        <v>333.11</v>
      </c>
      <c r="D23" s="88">
        <v>32.039466666666669</v>
      </c>
      <c r="E23" s="69">
        <v>28.960999999999999</v>
      </c>
      <c r="F23" s="69">
        <v>8.0098666666666674</v>
      </c>
      <c r="G23" s="85">
        <v>6.8179999999999996</v>
      </c>
      <c r="H23" s="85">
        <v>7.6020000000000003</v>
      </c>
      <c r="I23" s="85">
        <v>8.0429999999999993</v>
      </c>
      <c r="J23" s="61"/>
      <c r="K23" s="62"/>
      <c r="L23" s="38"/>
      <c r="AB23" s="60"/>
    </row>
    <row r="24" spans="1:28" ht="15.95" customHeight="1" x14ac:dyDescent="0.2">
      <c r="A24" s="3"/>
      <c r="B24" s="8" t="s">
        <v>27</v>
      </c>
      <c r="C24" s="116">
        <v>812.67000000000007</v>
      </c>
      <c r="D24" s="116">
        <v>71.315999999999988</v>
      </c>
      <c r="E24" s="116">
        <v>69.477000000000004</v>
      </c>
      <c r="F24" s="116">
        <v>17.828999999999997</v>
      </c>
      <c r="G24" s="116">
        <v>9.7969999999999988</v>
      </c>
      <c r="H24" s="116">
        <v>17.837</v>
      </c>
      <c r="I24" s="116">
        <v>17.173999999999999</v>
      </c>
      <c r="J24" s="21"/>
      <c r="K24" s="38"/>
      <c r="L24" s="38"/>
      <c r="AB24" s="60"/>
    </row>
    <row r="25" spans="1:28" ht="15.95" customHeight="1" x14ac:dyDescent="0.2">
      <c r="A25" s="3"/>
      <c r="B25" s="11" t="s">
        <v>40</v>
      </c>
      <c r="C25" s="66">
        <f>SUM(C22:C24)</f>
        <v>2093.8616999999999</v>
      </c>
      <c r="D25" s="67">
        <f>SUM(D22:D24)</f>
        <v>179.14298484018263</v>
      </c>
      <c r="E25" s="67">
        <f t="shared" ref="E25:I25" si="4">SUM(E22:E24)</f>
        <v>174.30599999999998</v>
      </c>
      <c r="F25" s="67">
        <f t="shared" si="4"/>
        <v>44.785746210045659</v>
      </c>
      <c r="G25" s="67">
        <f t="shared" si="4"/>
        <v>45.527999999999992</v>
      </c>
      <c r="H25" s="67">
        <f t="shared" si="4"/>
        <v>44.255000000000003</v>
      </c>
      <c r="I25" s="67">
        <f t="shared" si="4"/>
        <v>44.405999999999999</v>
      </c>
      <c r="J25" s="21"/>
      <c r="K25" s="38"/>
      <c r="L25" s="38"/>
      <c r="AB25" s="60"/>
    </row>
    <row r="26" spans="1:28" ht="15.95" customHeight="1" x14ac:dyDescent="0.2">
      <c r="A26" s="3"/>
      <c r="B26" s="4" t="s">
        <v>30</v>
      </c>
      <c r="C26" s="71">
        <v>8745.4615134398355</v>
      </c>
      <c r="D26" s="85">
        <v>664.20398114298507</v>
      </c>
      <c r="E26" s="85">
        <v>662.09400000000005</v>
      </c>
      <c r="F26" s="85">
        <v>165.16082861907958</v>
      </c>
      <c r="G26" s="85">
        <v>168.93199999999999</v>
      </c>
      <c r="H26" s="85">
        <v>164.66900000000001</v>
      </c>
      <c r="I26" s="85">
        <v>165.51</v>
      </c>
      <c r="J26" s="21"/>
      <c r="K26" s="38"/>
      <c r="L26" s="38"/>
    </row>
    <row r="27" spans="1:28" ht="15.95" customHeight="1" x14ac:dyDescent="0.2">
      <c r="A27" s="3"/>
      <c r="B27" s="5" t="s">
        <v>38</v>
      </c>
      <c r="C27" s="24">
        <f>SUM(C25:C26)</f>
        <v>10839.323213439835</v>
      </c>
      <c r="D27" s="68">
        <f>SUM(D25:D26)</f>
        <v>843.34696598316771</v>
      </c>
      <c r="E27" s="68">
        <f t="shared" ref="E27:I27" si="5">SUM(E25:E26)</f>
        <v>836.40000000000009</v>
      </c>
      <c r="F27" s="68">
        <f t="shared" si="5"/>
        <v>209.94657482912524</v>
      </c>
      <c r="G27" s="68">
        <f t="shared" si="5"/>
        <v>214.45999999999998</v>
      </c>
      <c r="H27" s="68">
        <f t="shared" si="5"/>
        <v>208.92400000000001</v>
      </c>
      <c r="I27" s="68">
        <f t="shared" si="5"/>
        <v>209.916</v>
      </c>
      <c r="J27" s="21"/>
      <c r="K27" s="38"/>
      <c r="L27" s="38"/>
    </row>
    <row r="28" spans="1:28" ht="15.95" customHeight="1" x14ac:dyDescent="0.2">
      <c r="A28" s="6"/>
      <c r="B28" s="7" t="s">
        <v>45</v>
      </c>
      <c r="C28" s="24"/>
      <c r="D28" s="68"/>
      <c r="E28" s="68">
        <f>E27/D27*100</f>
        <v>99.176262408785817</v>
      </c>
      <c r="F28" s="68"/>
      <c r="G28" s="68"/>
      <c r="H28" s="68"/>
      <c r="I28" s="68">
        <f>I27/F27*100</f>
        <v>99.985436852613518</v>
      </c>
      <c r="J28" s="26"/>
      <c r="K28" s="38"/>
      <c r="L28" s="38"/>
    </row>
    <row r="29" spans="1:28" ht="15.95" customHeight="1" x14ac:dyDescent="0.2">
      <c r="A29" s="3"/>
      <c r="B29" s="5" t="s">
        <v>39</v>
      </c>
      <c r="C29" s="24">
        <f>C15+C19+C27</f>
        <v>36514.863213439836</v>
      </c>
      <c r="D29" s="68">
        <f>D15+D19+D27</f>
        <v>2763.675165983168</v>
      </c>
      <c r="E29" s="68">
        <f t="shared" ref="E29:I29" si="6">E15+E19+E27</f>
        <v>2750.064697085857</v>
      </c>
      <c r="F29" s="68">
        <f t="shared" si="6"/>
        <v>690.02837482912526</v>
      </c>
      <c r="G29" s="68">
        <f t="shared" si="6"/>
        <v>703.57843608276664</v>
      </c>
      <c r="H29" s="68">
        <f t="shared" si="6"/>
        <v>686.47391696920704</v>
      </c>
      <c r="I29" s="68">
        <f t="shared" si="6"/>
        <v>690.78937527738253</v>
      </c>
      <c r="J29" s="63"/>
      <c r="K29" s="38"/>
      <c r="L29" s="38"/>
    </row>
    <row r="30" spans="1:28" ht="15.95" customHeight="1" x14ac:dyDescent="0.2">
      <c r="A30" s="6"/>
      <c r="B30" s="7" t="s">
        <v>45</v>
      </c>
      <c r="C30" s="24"/>
      <c r="D30" s="68"/>
      <c r="E30" s="68">
        <f>E29/D29*100</f>
        <v>99.507522842596117</v>
      </c>
      <c r="F30" s="68"/>
      <c r="G30" s="68"/>
      <c r="H30" s="68"/>
      <c r="I30" s="68">
        <f>I29/F29*100</f>
        <v>100.11028538477792</v>
      </c>
      <c r="J30" s="41"/>
    </row>
    <row r="31" spans="1:28" x14ac:dyDescent="0.2">
      <c r="A31" s="42"/>
    </row>
    <row r="33" spans="2:9" x14ac:dyDescent="0.2">
      <c r="B33" s="133"/>
      <c r="C33" s="133"/>
      <c r="D33" s="133"/>
      <c r="E33" s="133"/>
      <c r="F33" s="133"/>
      <c r="G33" s="133"/>
      <c r="H33" s="133"/>
      <c r="I33" s="133"/>
    </row>
    <row r="34" spans="2:9" x14ac:dyDescent="0.2">
      <c r="B34" s="133"/>
      <c r="C34" s="133"/>
      <c r="D34" s="133"/>
      <c r="E34" s="133"/>
      <c r="F34" s="133"/>
      <c r="G34" s="133"/>
      <c r="H34" s="133"/>
      <c r="I34" s="133"/>
    </row>
    <row r="36" spans="2:9" x14ac:dyDescent="0.2">
      <c r="B36" s="44"/>
    </row>
    <row r="38" spans="2:9" x14ac:dyDescent="0.2">
      <c r="B38" s="133"/>
      <c r="C38" s="133"/>
      <c r="D38" s="133"/>
      <c r="E38" s="133"/>
      <c r="F38" s="133"/>
      <c r="G38" s="133"/>
      <c r="H38" s="133"/>
      <c r="I38" s="133"/>
    </row>
    <row r="39" spans="2:9" x14ac:dyDescent="0.2">
      <c r="B39" s="133"/>
      <c r="C39" s="133"/>
      <c r="D39" s="133"/>
      <c r="E39" s="133"/>
      <c r="F39" s="133"/>
      <c r="G39" s="133"/>
      <c r="H39" s="133"/>
      <c r="I39" s="133"/>
    </row>
    <row r="40" spans="2:9" x14ac:dyDescent="0.2">
      <c r="B40" s="52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8" activePane="bottomRight" state="frozen"/>
      <selection activeCell="D10" sqref="D10"/>
      <selection pane="topRight" activeCell="D10" sqref="D10"/>
      <selection pane="bottomLeft" activeCell="D10" sqref="D10"/>
      <selection pane="bottomRight" activeCell="C6" sqref="C6"/>
    </sheetView>
  </sheetViews>
  <sheetFormatPr defaultColWidth="8.85546875" defaultRowHeight="12.75" x14ac:dyDescent="0.2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 x14ac:dyDescent="0.25">
      <c r="A1" s="134" t="s">
        <v>81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81"/>
      <c r="M1" s="28"/>
      <c r="N1" s="28"/>
    </row>
    <row r="2" spans="1:14" ht="2.25" customHeight="1" x14ac:dyDescent="0.2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 x14ac:dyDescent="0.2">
      <c r="B3" s="32"/>
      <c r="K3" s="34"/>
      <c r="L3" s="34"/>
    </row>
    <row r="4" spans="1:14" ht="19.5" customHeight="1" x14ac:dyDescent="0.2">
      <c r="A4" s="139" t="s">
        <v>0</v>
      </c>
      <c r="B4" s="139" t="s">
        <v>47</v>
      </c>
      <c r="C4" s="141" t="s">
        <v>15</v>
      </c>
      <c r="D4" s="141"/>
      <c r="E4" s="141"/>
      <c r="F4" s="141"/>
      <c r="G4" s="141"/>
      <c r="H4" s="141"/>
      <c r="I4" s="141"/>
      <c r="J4" s="141"/>
      <c r="K4" s="141"/>
      <c r="L4" s="30"/>
    </row>
    <row r="5" spans="1:14" ht="15" customHeight="1" x14ac:dyDescent="0.2">
      <c r="A5" s="139"/>
      <c r="B5" s="139"/>
      <c r="C5" s="142" t="s">
        <v>13</v>
      </c>
      <c r="D5" s="142"/>
      <c r="E5" s="142"/>
      <c r="F5" s="142"/>
      <c r="G5" s="142"/>
      <c r="H5" s="142"/>
      <c r="I5" s="142"/>
      <c r="J5" s="142" t="s">
        <v>14</v>
      </c>
      <c r="K5" s="142"/>
      <c r="L5" s="36"/>
    </row>
    <row r="6" spans="1:14" ht="56.25" customHeight="1" x14ac:dyDescent="0.2">
      <c r="A6" s="139"/>
      <c r="B6" s="139"/>
      <c r="C6" s="128" t="s">
        <v>84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 x14ac:dyDescent="0.2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 x14ac:dyDescent="0.2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 x14ac:dyDescent="0.2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 x14ac:dyDescent="0.2">
      <c r="A10" s="3"/>
      <c r="B10" s="14" t="s">
        <v>27</v>
      </c>
      <c r="C10" s="107">
        <v>16902</v>
      </c>
      <c r="D10" s="107">
        <v>1112.8486432</v>
      </c>
      <c r="E10" s="107">
        <v>1130.6482657749998</v>
      </c>
      <c r="F10" s="107">
        <v>278.21216079999999</v>
      </c>
      <c r="G10" s="107">
        <v>318.92281726666658</v>
      </c>
      <c r="H10" s="107">
        <v>305.93105800000001</v>
      </c>
      <c r="I10" s="107">
        <v>303.86815416666673</v>
      </c>
      <c r="J10" s="107">
        <v>5.13</v>
      </c>
      <c r="K10" s="107">
        <v>32.042999999999999</v>
      </c>
      <c r="L10" s="1"/>
      <c r="M10" s="38"/>
      <c r="N10" s="38"/>
    </row>
    <row r="11" spans="1:14" ht="15.95" customHeight="1" x14ac:dyDescent="0.25">
      <c r="A11" s="3"/>
      <c r="B11" s="14" t="s">
        <v>28</v>
      </c>
      <c r="C11" s="107">
        <v>598.99999800000001</v>
      </c>
      <c r="D11" s="107">
        <v>1.4001185333333335</v>
      </c>
      <c r="E11" s="107">
        <v>2.5463470000000004</v>
      </c>
      <c r="F11" s="107">
        <v>0.35002963333333337</v>
      </c>
      <c r="G11" s="108">
        <v>4.9727626666666662</v>
      </c>
      <c r="H11" s="108">
        <v>0.269924</v>
      </c>
      <c r="I11" s="108">
        <v>1.7289659999999998</v>
      </c>
      <c r="J11" s="108">
        <v>0.20899999999999999</v>
      </c>
      <c r="K11" s="108">
        <v>1.024</v>
      </c>
      <c r="L11" s="82"/>
      <c r="M11" s="38"/>
      <c r="N11" s="38"/>
    </row>
    <row r="12" spans="1:14" ht="15.95" customHeight="1" x14ac:dyDescent="0.2">
      <c r="A12" s="3"/>
      <c r="B12" s="15" t="s">
        <v>40</v>
      </c>
      <c r="C12" s="66">
        <f t="shared" ref="C12:K12" si="0">SUM(C10:C11)</f>
        <v>17500.999997999999</v>
      </c>
      <c r="D12" s="67">
        <f t="shared" si="0"/>
        <v>1114.2487617333334</v>
      </c>
      <c r="E12" s="67">
        <f t="shared" si="0"/>
        <v>1133.1946127749998</v>
      </c>
      <c r="F12" s="67">
        <f t="shared" si="0"/>
        <v>278.56219043333334</v>
      </c>
      <c r="G12" s="67">
        <f t="shared" si="0"/>
        <v>323.89557993333324</v>
      </c>
      <c r="H12" s="67">
        <f t="shared" si="0"/>
        <v>306.20098200000001</v>
      </c>
      <c r="I12" s="67">
        <f t="shared" si="0"/>
        <v>305.59712016666674</v>
      </c>
      <c r="J12" s="67">
        <f t="shared" si="0"/>
        <v>5.3389999999999995</v>
      </c>
      <c r="K12" s="67">
        <f t="shared" si="0"/>
        <v>33.067</v>
      </c>
      <c r="L12" s="39"/>
      <c r="M12" s="38"/>
      <c r="N12" s="38"/>
    </row>
    <row r="13" spans="1:14" ht="15.95" customHeight="1" x14ac:dyDescent="0.2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 x14ac:dyDescent="0.2">
      <c r="A14" s="3"/>
      <c r="B14" s="14" t="s">
        <v>31</v>
      </c>
      <c r="C14" s="71">
        <v>1445.0000050000001</v>
      </c>
      <c r="D14" s="108">
        <v>115.01590893333334</v>
      </c>
      <c r="E14" s="108">
        <v>110.26042100000001</v>
      </c>
      <c r="F14" s="108">
        <v>28.753977233333334</v>
      </c>
      <c r="G14" s="108">
        <v>27.923484418666664</v>
      </c>
      <c r="H14" s="108">
        <v>27.195694000000003</v>
      </c>
      <c r="I14" s="108">
        <v>27.725829000000001</v>
      </c>
      <c r="J14" s="108">
        <v>1.361</v>
      </c>
      <c r="K14" s="108">
        <v>5.12</v>
      </c>
      <c r="L14" s="39"/>
      <c r="M14" s="38"/>
      <c r="N14" s="38"/>
    </row>
    <row r="15" spans="1:14" ht="32.25" customHeight="1" x14ac:dyDescent="0.2">
      <c r="A15" s="3"/>
      <c r="B15" s="14" t="s">
        <v>77</v>
      </c>
      <c r="C15" s="23">
        <v>3800.0000019999998</v>
      </c>
      <c r="D15" s="109">
        <v>284.04132959999998</v>
      </c>
      <c r="E15" s="109">
        <v>258.41363999999999</v>
      </c>
      <c r="F15" s="109">
        <v>71.010332399999996</v>
      </c>
      <c r="G15" s="109">
        <v>64.027747466666668</v>
      </c>
      <c r="H15" s="109">
        <v>61.840525</v>
      </c>
      <c r="I15" s="109">
        <v>56.275663999999992</v>
      </c>
      <c r="J15" s="109">
        <v>2.5709999999999997</v>
      </c>
      <c r="K15" s="109">
        <v>10.872999999999999</v>
      </c>
      <c r="L15" s="39"/>
      <c r="M15" s="38"/>
      <c r="N15" s="38"/>
    </row>
    <row r="16" spans="1:14" ht="15.95" customHeight="1" x14ac:dyDescent="0.2">
      <c r="A16" s="3"/>
      <c r="B16" s="15" t="s">
        <v>41</v>
      </c>
      <c r="C16" s="66">
        <f t="shared" ref="C16:K16" si="1">SUM(C14:C15)</f>
        <v>5245.0000069999996</v>
      </c>
      <c r="D16" s="67">
        <f t="shared" si="1"/>
        <v>399.0572385333333</v>
      </c>
      <c r="E16" s="67">
        <f t="shared" si="1"/>
        <v>368.67406099999999</v>
      </c>
      <c r="F16" s="67">
        <f t="shared" si="1"/>
        <v>99.764309633333326</v>
      </c>
      <c r="G16" s="67">
        <f t="shared" si="1"/>
        <v>91.951231885333328</v>
      </c>
      <c r="H16" s="67">
        <f t="shared" si="1"/>
        <v>89.036219000000003</v>
      </c>
      <c r="I16" s="67">
        <f t="shared" si="1"/>
        <v>84.001492999999996</v>
      </c>
      <c r="J16" s="67">
        <f t="shared" si="1"/>
        <v>3.9319999999999995</v>
      </c>
      <c r="K16" s="67">
        <f t="shared" si="1"/>
        <v>15.992999999999999</v>
      </c>
      <c r="L16" s="39"/>
      <c r="M16" s="38"/>
      <c r="N16" s="38"/>
    </row>
    <row r="17" spans="1:20" ht="15.95" customHeight="1" x14ac:dyDescent="0.2">
      <c r="A17" s="3"/>
      <c r="B17" s="17" t="s">
        <v>33</v>
      </c>
      <c r="C17" s="91">
        <f t="shared" ref="C17:K17" si="2">C12+C16</f>
        <v>22746.000004999998</v>
      </c>
      <c r="D17" s="70">
        <f t="shared" si="2"/>
        <v>1513.3060002666666</v>
      </c>
      <c r="E17" s="70">
        <f t="shared" si="2"/>
        <v>1501.8686737749997</v>
      </c>
      <c r="F17" s="70">
        <f t="shared" si="2"/>
        <v>378.32650006666665</v>
      </c>
      <c r="G17" s="70">
        <f t="shared" si="2"/>
        <v>415.84681181866654</v>
      </c>
      <c r="H17" s="70">
        <f t="shared" si="2"/>
        <v>395.23720100000003</v>
      </c>
      <c r="I17" s="70">
        <f t="shared" si="2"/>
        <v>389.59861316666672</v>
      </c>
      <c r="J17" s="70">
        <f t="shared" si="2"/>
        <v>9.270999999999999</v>
      </c>
      <c r="K17" s="70">
        <f t="shared" si="2"/>
        <v>49.06</v>
      </c>
      <c r="L17" s="21"/>
      <c r="M17" s="38"/>
      <c r="N17" s="38"/>
    </row>
    <row r="18" spans="1:20" ht="15.95" customHeight="1" x14ac:dyDescent="0.2">
      <c r="A18" s="18"/>
      <c r="B18" s="19" t="s">
        <v>44</v>
      </c>
      <c r="C18" s="25"/>
      <c r="D18" s="72"/>
      <c r="E18" s="68">
        <f>E17/D17*100</f>
        <v>99.244215876389077</v>
      </c>
      <c r="F18" s="72"/>
      <c r="G18" s="73"/>
      <c r="H18" s="73"/>
      <c r="I18" s="73">
        <f>I17/F17*100</f>
        <v>102.97946696782112</v>
      </c>
      <c r="J18" s="73"/>
      <c r="K18" s="73">
        <f>K17/E17*100</f>
        <v>3.266597196989665</v>
      </c>
      <c r="L18" s="21"/>
      <c r="M18" s="62"/>
      <c r="N18" s="62"/>
      <c r="O18" s="41"/>
      <c r="P18" s="41"/>
      <c r="Q18" s="41"/>
      <c r="R18" s="41"/>
      <c r="S18" s="41"/>
      <c r="T18" s="41"/>
    </row>
    <row r="19" spans="1:20" ht="15.95" customHeight="1" x14ac:dyDescent="0.2">
      <c r="A19" s="2">
        <v>2</v>
      </c>
      <c r="B19" s="20" t="s">
        <v>34</v>
      </c>
      <c r="C19" s="86"/>
      <c r="D19" s="87"/>
      <c r="E19" s="87"/>
      <c r="F19" s="87"/>
      <c r="G19" s="88"/>
      <c r="H19" s="88"/>
      <c r="I19" s="88"/>
      <c r="J19" s="88"/>
      <c r="K19" s="88"/>
      <c r="L19" s="26"/>
      <c r="M19" s="62"/>
      <c r="N19" s="62"/>
      <c r="O19" s="41"/>
      <c r="P19" s="41"/>
      <c r="Q19" s="41"/>
      <c r="R19" s="41"/>
      <c r="S19" s="41"/>
      <c r="T19" s="41"/>
    </row>
    <row r="20" spans="1:20" ht="15.95" customHeight="1" x14ac:dyDescent="0.2">
      <c r="A20" s="3"/>
      <c r="B20" s="4" t="s">
        <v>35</v>
      </c>
      <c r="C20" s="71">
        <v>2708</v>
      </c>
      <c r="D20" s="85">
        <v>204.6</v>
      </c>
      <c r="E20" s="85">
        <v>214.32</v>
      </c>
      <c r="F20" s="85">
        <v>51.15</v>
      </c>
      <c r="G20" s="85">
        <v>41.39</v>
      </c>
      <c r="H20" s="85">
        <v>55.02</v>
      </c>
      <c r="I20" s="85">
        <v>54.12</v>
      </c>
      <c r="J20" s="85">
        <v>1.5899999999999999</v>
      </c>
      <c r="K20" s="85">
        <v>6.21</v>
      </c>
      <c r="L20" s="21"/>
      <c r="M20" s="117"/>
      <c r="N20" s="118"/>
      <c r="O20" s="118"/>
      <c r="P20" s="119"/>
      <c r="Q20" s="119"/>
      <c r="R20" s="119"/>
      <c r="S20" s="120"/>
      <c r="T20" s="41"/>
    </row>
    <row r="21" spans="1:20" ht="15.95" customHeight="1" x14ac:dyDescent="0.2">
      <c r="A21" s="3"/>
      <c r="B21" s="8" t="s">
        <v>42</v>
      </c>
      <c r="C21" s="129">
        <v>198</v>
      </c>
      <c r="D21" s="130">
        <v>16.55</v>
      </c>
      <c r="E21" s="131">
        <v>19.920000000000002</v>
      </c>
      <c r="F21" s="130">
        <v>4.1399999999999997</v>
      </c>
      <c r="G21" s="130">
        <v>1.82</v>
      </c>
      <c r="H21" s="132">
        <v>4.9800000000000004</v>
      </c>
      <c r="I21" s="132">
        <v>4.9800000000000004</v>
      </c>
      <c r="J21" s="132">
        <v>0</v>
      </c>
      <c r="K21" s="132">
        <v>0</v>
      </c>
      <c r="L21" s="21"/>
      <c r="M21" s="62"/>
      <c r="N21" s="62"/>
      <c r="O21" s="41"/>
      <c r="P21" s="41"/>
      <c r="Q21" s="41"/>
      <c r="R21" s="41"/>
      <c r="S21" s="41"/>
      <c r="T21" s="41"/>
    </row>
    <row r="22" spans="1:20" ht="15.95" customHeight="1" x14ac:dyDescent="0.2">
      <c r="A22" s="2"/>
      <c r="B22" s="5" t="s">
        <v>36</v>
      </c>
      <c r="C22" s="66">
        <f>C20+C21</f>
        <v>2906</v>
      </c>
      <c r="D22" s="67">
        <f t="shared" ref="D22:K22" si="3">SUM(D20:D21)</f>
        <v>221.15</v>
      </c>
      <c r="E22" s="67">
        <f t="shared" si="3"/>
        <v>234.24</v>
      </c>
      <c r="F22" s="67">
        <f t="shared" si="3"/>
        <v>55.29</v>
      </c>
      <c r="G22" s="67">
        <f t="shared" si="3"/>
        <v>43.21</v>
      </c>
      <c r="H22" s="67">
        <f t="shared" si="3"/>
        <v>60</v>
      </c>
      <c r="I22" s="67">
        <f t="shared" si="3"/>
        <v>59.099999999999994</v>
      </c>
      <c r="J22" s="67">
        <f t="shared" si="3"/>
        <v>1.5899999999999999</v>
      </c>
      <c r="K22" s="67">
        <f t="shared" si="3"/>
        <v>6.21</v>
      </c>
      <c r="L22" s="21"/>
      <c r="M22" s="38"/>
      <c r="N22" s="38"/>
    </row>
    <row r="23" spans="1:20" ht="15.95" customHeight="1" x14ac:dyDescent="0.2">
      <c r="A23" s="18"/>
      <c r="B23" s="7" t="s">
        <v>44</v>
      </c>
      <c r="C23" s="25"/>
      <c r="D23" s="72"/>
      <c r="E23" s="68">
        <f>E22/D22*100</f>
        <v>105.9190594619037</v>
      </c>
      <c r="F23" s="72"/>
      <c r="G23" s="73"/>
      <c r="H23" s="73"/>
      <c r="I23" s="73">
        <f>I22/F22*100</f>
        <v>106.89093868692348</v>
      </c>
      <c r="J23" s="73"/>
      <c r="K23" s="73"/>
      <c r="L23" s="21"/>
      <c r="M23" s="38"/>
      <c r="N23" s="38"/>
    </row>
    <row r="24" spans="1:20" ht="15.95" customHeight="1" x14ac:dyDescent="0.2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20" ht="15.95" customHeight="1" x14ac:dyDescent="0.25">
      <c r="A25" s="3"/>
      <c r="B25" s="8" t="s">
        <v>28</v>
      </c>
      <c r="C25" s="112">
        <v>4109.3041000000003</v>
      </c>
      <c r="D25" s="112">
        <v>341.90558228310499</v>
      </c>
      <c r="E25" s="112">
        <v>274.00900000000001</v>
      </c>
      <c r="F25" s="112">
        <v>85.476395570776248</v>
      </c>
      <c r="G25" s="112">
        <v>86.537000000000006</v>
      </c>
      <c r="H25" s="112">
        <v>68.340999999999994</v>
      </c>
      <c r="I25" s="112">
        <v>67.626999999999995</v>
      </c>
      <c r="J25" s="112">
        <v>0.152</v>
      </c>
      <c r="K25" s="112">
        <v>0.78100000000000003</v>
      </c>
      <c r="L25" s="1"/>
      <c r="M25" s="38"/>
      <c r="N25" s="38"/>
    </row>
    <row r="26" spans="1:20" ht="15.95" customHeight="1" x14ac:dyDescent="0.2">
      <c r="A26" s="3"/>
      <c r="B26" s="8" t="s">
        <v>63</v>
      </c>
      <c r="C26" s="71">
        <v>39.149999999999991</v>
      </c>
      <c r="D26" s="85">
        <v>3.0032876712328767</v>
      </c>
      <c r="E26" s="85">
        <v>5.4489999999999998</v>
      </c>
      <c r="F26" s="85">
        <v>0.75082191780821916</v>
      </c>
      <c r="G26" s="85">
        <v>0.83599999999999997</v>
      </c>
      <c r="H26" s="85">
        <v>1.45</v>
      </c>
      <c r="I26" s="85">
        <v>1.5109999999999999</v>
      </c>
      <c r="J26" s="85">
        <v>1E-3</v>
      </c>
      <c r="K26" s="85">
        <v>6.0000000000000001E-3</v>
      </c>
      <c r="L26" s="1"/>
      <c r="M26" s="38"/>
      <c r="N26" s="38"/>
    </row>
    <row r="27" spans="1:20" ht="15.95" customHeight="1" x14ac:dyDescent="0.2">
      <c r="A27" s="3"/>
      <c r="B27" s="8" t="s">
        <v>27</v>
      </c>
      <c r="C27" s="71">
        <v>1773.1899999999998</v>
      </c>
      <c r="D27" s="85">
        <v>134.68933333333334</v>
      </c>
      <c r="E27" s="85">
        <v>161.62899999999999</v>
      </c>
      <c r="F27" s="85">
        <v>33.672333333333334</v>
      </c>
      <c r="G27" s="85">
        <v>32.792000000000002</v>
      </c>
      <c r="H27" s="85">
        <v>40.917000000000002</v>
      </c>
      <c r="I27" s="85">
        <v>39.875999999999998</v>
      </c>
      <c r="J27" s="85">
        <v>0.54100000000000004</v>
      </c>
      <c r="K27" s="85">
        <v>1.258</v>
      </c>
      <c r="L27" s="39"/>
      <c r="M27" s="38"/>
      <c r="N27" s="38"/>
    </row>
    <row r="28" spans="1:20" ht="15.95" customHeight="1" x14ac:dyDescent="0.2">
      <c r="A28" s="3"/>
      <c r="B28" s="11" t="s">
        <v>40</v>
      </c>
      <c r="C28" s="24">
        <f>SUM(C25:C27)</f>
        <v>5921.6440999999995</v>
      </c>
      <c r="D28" s="68">
        <f>SUM(D25:D27)</f>
        <v>479.59820328767125</v>
      </c>
      <c r="E28" s="68">
        <f t="shared" ref="E28:K28" si="4">SUM(E25:E27)</f>
        <v>441.08699999999999</v>
      </c>
      <c r="F28" s="68">
        <f t="shared" si="4"/>
        <v>119.89955082191781</v>
      </c>
      <c r="G28" s="68">
        <f t="shared" si="4"/>
        <v>120.16500000000001</v>
      </c>
      <c r="H28" s="68">
        <f t="shared" si="4"/>
        <v>110.708</v>
      </c>
      <c r="I28" s="68">
        <f t="shared" si="4"/>
        <v>109.01399999999998</v>
      </c>
      <c r="J28" s="68">
        <f t="shared" si="4"/>
        <v>0.69400000000000006</v>
      </c>
      <c r="K28" s="68">
        <f t="shared" si="4"/>
        <v>2.0449999999999999</v>
      </c>
      <c r="L28" s="39"/>
      <c r="M28" s="38"/>
      <c r="N28" s="38"/>
    </row>
    <row r="29" spans="1:20" ht="15.95" customHeight="1" x14ac:dyDescent="0.2">
      <c r="A29" s="3"/>
      <c r="B29" s="8" t="s">
        <v>30</v>
      </c>
      <c r="C29" s="71">
        <v>1223.89111</v>
      </c>
      <c r="D29" s="85">
        <v>92.016408945579755</v>
      </c>
      <c r="E29" s="85">
        <v>99.608999999999995</v>
      </c>
      <c r="F29" s="85">
        <v>23.004102236394939</v>
      </c>
      <c r="G29" s="85">
        <v>20.677</v>
      </c>
      <c r="H29" s="85">
        <v>24.856999999999999</v>
      </c>
      <c r="I29" s="85">
        <v>24.673999999999999</v>
      </c>
      <c r="J29" s="85">
        <v>1.073</v>
      </c>
      <c r="K29" s="85">
        <v>4.5019999999999998</v>
      </c>
      <c r="L29" s="39"/>
      <c r="M29" s="38"/>
      <c r="N29" s="38"/>
    </row>
    <row r="30" spans="1:20" ht="15.95" customHeight="1" x14ac:dyDescent="0.2">
      <c r="A30" s="3"/>
      <c r="B30" s="8" t="s">
        <v>48</v>
      </c>
      <c r="C30" s="71">
        <v>1252.49</v>
      </c>
      <c r="D30" s="85">
        <v>47.507769406392697</v>
      </c>
      <c r="E30" s="85">
        <v>34.594999999999999</v>
      </c>
      <c r="F30" s="85">
        <v>11.876942351598174</v>
      </c>
      <c r="G30" s="85">
        <v>7.0739999999999998</v>
      </c>
      <c r="H30" s="85">
        <v>8.5510000000000002</v>
      </c>
      <c r="I30" s="85">
        <v>8.8870000000000005</v>
      </c>
      <c r="J30" s="85">
        <v>2.7130000000000001</v>
      </c>
      <c r="K30" s="85">
        <v>11.175000000000001</v>
      </c>
      <c r="L30" s="39"/>
      <c r="M30" s="38"/>
      <c r="N30" s="38"/>
    </row>
    <row r="31" spans="1:20" ht="15.95" customHeight="1" x14ac:dyDescent="0.2">
      <c r="A31" s="3"/>
      <c r="B31" s="5" t="s">
        <v>38</v>
      </c>
      <c r="C31" s="24">
        <f t="shared" ref="C31:K31" si="5">SUM(C28:C30)</f>
        <v>8398.0252099999998</v>
      </c>
      <c r="D31" s="68">
        <f t="shared" ref="D31" si="6">SUM(D28:D30)</f>
        <v>619.12238163964366</v>
      </c>
      <c r="E31" s="68">
        <f t="shared" si="5"/>
        <v>575.29100000000005</v>
      </c>
      <c r="F31" s="68">
        <f t="shared" si="5"/>
        <v>154.78059540991092</v>
      </c>
      <c r="G31" s="68">
        <f t="shared" si="5"/>
        <v>147.91600000000003</v>
      </c>
      <c r="H31" s="68">
        <f t="shared" si="5"/>
        <v>144.11599999999999</v>
      </c>
      <c r="I31" s="68">
        <f t="shared" si="5"/>
        <v>142.57499999999999</v>
      </c>
      <c r="J31" s="68">
        <f t="shared" si="5"/>
        <v>4.4800000000000004</v>
      </c>
      <c r="K31" s="68">
        <f t="shared" si="5"/>
        <v>17.722000000000001</v>
      </c>
      <c r="L31" s="39"/>
      <c r="M31" s="38"/>
      <c r="N31" s="38"/>
    </row>
    <row r="32" spans="1:20" ht="15.95" customHeight="1" x14ac:dyDescent="0.2">
      <c r="A32" s="3"/>
      <c r="B32" s="7" t="s">
        <v>44</v>
      </c>
      <c r="C32" s="25"/>
      <c r="D32" s="72"/>
      <c r="E32" s="68">
        <f>E31/D31*100</f>
        <v>92.920401048406063</v>
      </c>
      <c r="F32" s="72"/>
      <c r="G32" s="73"/>
      <c r="H32" s="73"/>
      <c r="I32" s="73">
        <f>I31/F31*100</f>
        <v>92.114259944803536</v>
      </c>
      <c r="J32" s="73"/>
      <c r="K32" s="73">
        <f>K31*100/E31</f>
        <v>3.0805279415113391</v>
      </c>
      <c r="L32" s="26"/>
    </row>
    <row r="33" spans="1:14" ht="15.95" customHeight="1" x14ac:dyDescent="0.2">
      <c r="A33" s="9"/>
      <c r="B33" s="9" t="s">
        <v>43</v>
      </c>
      <c r="C33" s="113">
        <f t="shared" ref="C33:K33" si="7">C17+C22+C31</f>
        <v>34050.025215000001</v>
      </c>
      <c r="D33" s="73">
        <f t="shared" si="7"/>
        <v>2353.5783819063104</v>
      </c>
      <c r="E33" s="73">
        <f t="shared" si="7"/>
        <v>2311.3996737749999</v>
      </c>
      <c r="F33" s="73">
        <f t="shared" si="7"/>
        <v>588.39709547657753</v>
      </c>
      <c r="G33" s="73">
        <f t="shared" si="7"/>
        <v>606.97281181866651</v>
      </c>
      <c r="H33" s="73">
        <f t="shared" si="7"/>
        <v>599.35320100000001</v>
      </c>
      <c r="I33" s="73">
        <f t="shared" si="7"/>
        <v>591.27361316666679</v>
      </c>
      <c r="J33" s="73">
        <f t="shared" si="7"/>
        <v>15.340999999999999</v>
      </c>
      <c r="K33" s="73">
        <f t="shared" si="7"/>
        <v>72.992000000000004</v>
      </c>
      <c r="L33" s="40"/>
      <c r="M33" s="38"/>
      <c r="N33" s="38"/>
    </row>
    <row r="34" spans="1:14" ht="15.95" customHeight="1" x14ac:dyDescent="0.2">
      <c r="A34" s="7"/>
      <c r="B34" s="7" t="s">
        <v>44</v>
      </c>
      <c r="C34" s="25"/>
      <c r="D34" s="72"/>
      <c r="E34" s="68">
        <f>E33/D33*100</f>
        <v>98.207890229806267</v>
      </c>
      <c r="F34" s="72"/>
      <c r="G34" s="73"/>
      <c r="H34" s="73"/>
      <c r="I34" s="73">
        <f>I33/F33*100</f>
        <v>100.48887353663081</v>
      </c>
      <c r="J34" s="73"/>
      <c r="K34" s="73"/>
      <c r="L34" s="41"/>
    </row>
    <row r="35" spans="1:14" x14ac:dyDescent="0.2">
      <c r="A35" s="42"/>
      <c r="K35" s="35"/>
      <c r="L35" s="35"/>
      <c r="M35" s="29"/>
      <c r="N35" s="29"/>
    </row>
    <row r="36" spans="1:14" x14ac:dyDescent="0.2">
      <c r="K36" s="43"/>
      <c r="L36" s="35"/>
      <c r="M36" s="29"/>
      <c r="N36" s="29"/>
    </row>
    <row r="37" spans="1:14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35"/>
      <c r="M37" s="29"/>
      <c r="N37" s="29"/>
    </row>
    <row r="38" spans="1:14" x14ac:dyDescent="0.2"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35"/>
      <c r="M38" s="29"/>
      <c r="N38" s="29"/>
    </row>
    <row r="39" spans="1:14" x14ac:dyDescent="0.2">
      <c r="K39" s="35"/>
      <c r="L39" s="35"/>
      <c r="M39" s="29"/>
      <c r="N39" s="29"/>
    </row>
    <row r="40" spans="1:14" x14ac:dyDescent="0.2">
      <c r="B40" s="44"/>
      <c r="K40" s="35"/>
      <c r="L40" s="35"/>
      <c r="M40" s="29"/>
      <c r="N40" s="29"/>
    </row>
    <row r="41" spans="1:14" x14ac:dyDescent="0.2">
      <c r="K41" s="35"/>
      <c r="L41" s="35"/>
      <c r="M41" s="29"/>
      <c r="N41" s="29"/>
    </row>
    <row r="42" spans="1:14" ht="20.25" customHeight="1" x14ac:dyDescent="0.2"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35"/>
      <c r="M42" s="29"/>
      <c r="N42" s="29"/>
    </row>
    <row r="43" spans="1:14" ht="9.75" customHeight="1" x14ac:dyDescent="0.2"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35"/>
      <c r="M43" s="29"/>
      <c r="N43" s="29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20" activePane="bottomRight" state="frozen"/>
      <selection activeCell="C4" sqref="C4:K4"/>
      <selection pane="topRight" activeCell="C4" sqref="C4:K4"/>
      <selection pane="bottomLeft" activeCell="C4" sqref="C4:K4"/>
      <selection pane="bottomRight" activeCell="C4" sqref="C4"/>
    </sheetView>
  </sheetViews>
  <sheetFormatPr defaultColWidth="9.140625" defaultRowHeight="12.75" x14ac:dyDescent="0.2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 x14ac:dyDescent="0.2">
      <c r="A1" s="144" t="s">
        <v>83</v>
      </c>
      <c r="B1" s="144"/>
      <c r="C1" s="144"/>
      <c r="D1" s="144"/>
      <c r="E1" s="144"/>
      <c r="F1" s="144"/>
      <c r="G1" s="144"/>
      <c r="H1" s="144"/>
      <c r="I1" s="144"/>
      <c r="J1" s="45"/>
      <c r="K1" s="45"/>
      <c r="L1" s="45"/>
      <c r="M1" s="45"/>
      <c r="N1" s="45"/>
      <c r="O1" s="45"/>
      <c r="P1" s="45"/>
    </row>
    <row r="2" spans="1:20" ht="20.100000000000001" customHeight="1" x14ac:dyDescent="0.2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 x14ac:dyDescent="0.2">
      <c r="A3" s="139" t="s">
        <v>0</v>
      </c>
      <c r="B3" s="139" t="s">
        <v>49</v>
      </c>
      <c r="C3" s="138"/>
      <c r="D3" s="138"/>
      <c r="E3" s="138"/>
      <c r="F3" s="138"/>
      <c r="G3" s="138"/>
      <c r="H3" s="138"/>
      <c r="I3" s="138"/>
    </row>
    <row r="4" spans="1:20" ht="61.5" customHeight="1" x14ac:dyDescent="0.2">
      <c r="A4" s="139"/>
      <c r="B4" s="139"/>
      <c r="C4" s="128" t="s">
        <v>84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 x14ac:dyDescent="0.2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 x14ac:dyDescent="0.2">
      <c r="A6" s="143" t="s">
        <v>62</v>
      </c>
      <c r="B6" s="143" t="s">
        <v>59</v>
      </c>
      <c r="C6" s="143"/>
      <c r="D6" s="143"/>
      <c r="E6" s="143"/>
      <c r="F6" s="143"/>
      <c r="G6" s="143"/>
      <c r="H6" s="143"/>
      <c r="I6" s="143"/>
      <c r="R6" s="29" t="s">
        <v>4</v>
      </c>
      <c r="S6" s="29" t="s">
        <v>5</v>
      </c>
      <c r="T6" s="29" t="s">
        <v>6</v>
      </c>
    </row>
    <row r="7" spans="1:20" ht="15.95" customHeight="1" x14ac:dyDescent="0.2">
      <c r="A7" s="92">
        <v>1</v>
      </c>
      <c r="B7" s="93" t="s">
        <v>50</v>
      </c>
      <c r="C7" s="125">
        <v>1588.9999999999998</v>
      </c>
      <c r="D7" s="126">
        <v>137.19999999999999</v>
      </c>
      <c r="E7" s="126">
        <v>157.80117962466485</v>
      </c>
      <c r="F7" s="125">
        <v>34.299999999999997</v>
      </c>
      <c r="G7" s="125">
        <v>31.033333333333335</v>
      </c>
      <c r="H7" s="125">
        <v>39.828471849865934</v>
      </c>
      <c r="I7" s="125">
        <v>40.412573726541567</v>
      </c>
      <c r="R7" s="48" t="s">
        <v>7</v>
      </c>
      <c r="S7" s="48" t="s">
        <v>8</v>
      </c>
      <c r="T7" s="50" t="s">
        <v>9</v>
      </c>
    </row>
    <row r="8" spans="1:20" ht="15.95" customHeight="1" x14ac:dyDescent="0.2">
      <c r="A8" s="92">
        <v>2</v>
      </c>
      <c r="B8" s="93" t="s">
        <v>51</v>
      </c>
      <c r="C8" s="115">
        <v>416.00000000000006</v>
      </c>
      <c r="D8" s="127">
        <v>26.133333333333336</v>
      </c>
      <c r="E8" s="127">
        <v>20.109172142754463</v>
      </c>
      <c r="F8" s="115">
        <v>6.5333333333333341</v>
      </c>
      <c r="G8" s="115">
        <v>4.4333333333333336</v>
      </c>
      <c r="H8" s="115">
        <v>5.0275112821305363</v>
      </c>
      <c r="I8" s="115">
        <v>4.9686795394164989</v>
      </c>
      <c r="R8" s="48"/>
      <c r="S8" s="48"/>
      <c r="T8" s="50"/>
    </row>
    <row r="9" spans="1:20" ht="15.95" customHeight="1" x14ac:dyDescent="0.2">
      <c r="A9" s="92">
        <v>3</v>
      </c>
      <c r="B9" s="93" t="s">
        <v>52</v>
      </c>
      <c r="C9" s="115">
        <v>34</v>
      </c>
      <c r="D9" s="127">
        <v>2.8</v>
      </c>
      <c r="E9" s="127">
        <v>2.54664</v>
      </c>
      <c r="F9" s="115">
        <v>0.7</v>
      </c>
      <c r="G9" s="115">
        <v>0.7</v>
      </c>
      <c r="H9" s="115">
        <v>0.66469499999999937</v>
      </c>
      <c r="I9" s="115">
        <v>0.66874500000000059</v>
      </c>
      <c r="R9" s="48"/>
      <c r="S9" s="48"/>
      <c r="T9" s="50"/>
    </row>
    <row r="10" spans="1:20" ht="15.95" customHeight="1" x14ac:dyDescent="0.2">
      <c r="A10" s="92">
        <v>4</v>
      </c>
      <c r="B10" s="93" t="s">
        <v>53</v>
      </c>
      <c r="C10" s="115">
        <v>590</v>
      </c>
      <c r="D10" s="127">
        <v>45.733333333333299</v>
      </c>
      <c r="E10" s="127">
        <v>45.404551820728294</v>
      </c>
      <c r="F10" s="115">
        <v>11.433333333333334</v>
      </c>
      <c r="G10" s="115">
        <v>12.6</v>
      </c>
      <c r="H10" s="115">
        <v>11.369222689075627</v>
      </c>
      <c r="I10" s="115">
        <v>11.306057422969189</v>
      </c>
      <c r="R10" s="48"/>
      <c r="S10" s="48"/>
      <c r="T10" s="50"/>
    </row>
    <row r="11" spans="1:20" ht="15.95" customHeight="1" x14ac:dyDescent="0.2">
      <c r="A11" s="92">
        <v>5</v>
      </c>
      <c r="B11" s="93" t="s">
        <v>54</v>
      </c>
      <c r="C11" s="115">
        <v>570</v>
      </c>
      <c r="D11" s="127">
        <v>45.733333333333334</v>
      </c>
      <c r="E11" s="127">
        <v>43.858946205516943</v>
      </c>
      <c r="F11" s="115">
        <v>11.433333333333334</v>
      </c>
      <c r="G11" s="115">
        <v>11.9</v>
      </c>
      <c r="H11" s="115">
        <v>10.852973911383707</v>
      </c>
      <c r="I11" s="115">
        <v>10.686643199181297</v>
      </c>
      <c r="R11" s="48"/>
      <c r="S11" s="48"/>
      <c r="T11" s="50"/>
    </row>
    <row r="12" spans="1:20" ht="15.95" customHeight="1" x14ac:dyDescent="0.2">
      <c r="A12" s="92">
        <v>6</v>
      </c>
      <c r="B12" s="93" t="s">
        <v>55</v>
      </c>
      <c r="C12" s="115">
        <v>871.99999999999989</v>
      </c>
      <c r="D12" s="127">
        <v>42.93333333333333</v>
      </c>
      <c r="E12" s="127">
        <v>44.376822777175477</v>
      </c>
      <c r="F12" s="115">
        <v>10.733333333333333</v>
      </c>
      <c r="G12" s="115">
        <v>13.766666666666667</v>
      </c>
      <c r="H12" s="115">
        <v>11.201688631752521</v>
      </c>
      <c r="I12" s="115">
        <v>10.956943674560861</v>
      </c>
      <c r="R12" s="48"/>
      <c r="S12" s="48"/>
      <c r="T12" s="50"/>
    </row>
    <row r="13" spans="1:20" ht="15.95" customHeight="1" x14ac:dyDescent="0.2">
      <c r="A13" s="92">
        <v>7</v>
      </c>
      <c r="B13" s="93" t="s">
        <v>56</v>
      </c>
      <c r="C13" s="115">
        <v>545.99999999999989</v>
      </c>
      <c r="D13" s="127">
        <v>40.133333333333333</v>
      </c>
      <c r="E13" s="127">
        <v>36.885722983257239</v>
      </c>
      <c r="F13" s="115">
        <v>10.033333333333333</v>
      </c>
      <c r="G13" s="115">
        <v>11.9</v>
      </c>
      <c r="H13" s="115">
        <v>9.5472146118721497</v>
      </c>
      <c r="I13" s="115">
        <v>8.823439878234403</v>
      </c>
      <c r="R13" s="48"/>
      <c r="S13" s="48"/>
      <c r="T13" s="50"/>
    </row>
    <row r="14" spans="1:20" ht="15.95" customHeight="1" x14ac:dyDescent="0.2">
      <c r="A14" s="92">
        <v>8</v>
      </c>
      <c r="B14" s="93" t="s">
        <v>57</v>
      </c>
      <c r="C14" s="115">
        <v>169.00000000000003</v>
      </c>
      <c r="D14" s="127">
        <v>11.2</v>
      </c>
      <c r="E14" s="127">
        <v>10.546866454689983</v>
      </c>
      <c r="F14" s="115">
        <v>2.8</v>
      </c>
      <c r="G14" s="115">
        <v>1.8666666666666667</v>
      </c>
      <c r="H14" s="115">
        <v>2.7274403815580275</v>
      </c>
      <c r="I14" s="115">
        <v>2.6916772655007941</v>
      </c>
      <c r="R14" s="48"/>
      <c r="S14" s="48"/>
      <c r="T14" s="50"/>
    </row>
    <row r="15" spans="1:20" ht="15.95" customHeight="1" x14ac:dyDescent="0.2">
      <c r="A15" s="92">
        <v>9</v>
      </c>
      <c r="B15" s="93" t="s">
        <v>58</v>
      </c>
      <c r="C15" s="115">
        <v>803.00000000000011</v>
      </c>
      <c r="D15" s="127">
        <v>67.2</v>
      </c>
      <c r="E15" s="127">
        <v>66.962085416256571</v>
      </c>
      <c r="F15" s="115">
        <v>16.8</v>
      </c>
      <c r="G15" s="115">
        <v>16.799999999999997</v>
      </c>
      <c r="H15" s="115">
        <v>16.529353831900693</v>
      </c>
      <c r="I15" s="115">
        <v>17.056002631827639</v>
      </c>
      <c r="R15" s="48" t="s">
        <v>10</v>
      </c>
      <c r="S15" s="48" t="s">
        <v>11</v>
      </c>
      <c r="T15" s="50" t="s">
        <v>12</v>
      </c>
    </row>
    <row r="16" spans="1:20" ht="15.95" customHeight="1" x14ac:dyDescent="0.2">
      <c r="A16" s="92">
        <v>10</v>
      </c>
      <c r="B16" s="93" t="s">
        <v>78</v>
      </c>
      <c r="C16" s="115">
        <v>0</v>
      </c>
      <c r="D16" s="115">
        <v>0</v>
      </c>
      <c r="E16" s="115">
        <v>0</v>
      </c>
      <c r="F16" s="115">
        <v>0</v>
      </c>
      <c r="G16" s="115">
        <v>0</v>
      </c>
      <c r="H16" s="115">
        <v>0</v>
      </c>
      <c r="I16" s="115">
        <v>0</v>
      </c>
    </row>
    <row r="17" spans="1:9" ht="15.95" customHeight="1" x14ac:dyDescent="0.2">
      <c r="A17" s="92">
        <v>11</v>
      </c>
      <c r="B17" s="93" t="s">
        <v>79</v>
      </c>
      <c r="C17" s="115">
        <v>0</v>
      </c>
      <c r="D17" s="115">
        <v>0</v>
      </c>
      <c r="E17" s="115">
        <v>0</v>
      </c>
      <c r="F17" s="115">
        <v>0</v>
      </c>
      <c r="G17" s="115">
        <v>0</v>
      </c>
      <c r="H17" s="115">
        <v>0</v>
      </c>
      <c r="I17" s="115">
        <v>0</v>
      </c>
    </row>
    <row r="18" spans="1:9" ht="15.95" customHeight="1" x14ac:dyDescent="0.2">
      <c r="A18" s="92"/>
      <c r="B18" s="94" t="s">
        <v>60</v>
      </c>
      <c r="C18" s="24">
        <f>SUM(C7:C17)</f>
        <v>5589</v>
      </c>
      <c r="D18" s="95">
        <f t="shared" ref="D18:I18" si="0">SUM(D7:D17)</f>
        <v>419.06666666666661</v>
      </c>
      <c r="E18" s="95">
        <f t="shared" si="0"/>
        <v>428.49198742504376</v>
      </c>
      <c r="F18" s="95">
        <f t="shared" si="0"/>
        <v>104.76666666666667</v>
      </c>
      <c r="G18" s="95">
        <f t="shared" si="0"/>
        <v>105</v>
      </c>
      <c r="H18" s="95">
        <f t="shared" si="0"/>
        <v>107.74857218953919</v>
      </c>
      <c r="I18" s="95">
        <f t="shared" si="0"/>
        <v>107.57076233823226</v>
      </c>
    </row>
    <row r="19" spans="1:9" ht="15.95" customHeight="1" x14ac:dyDescent="0.2">
      <c r="A19" s="96"/>
      <c r="B19" s="97" t="s">
        <v>45</v>
      </c>
      <c r="C19" s="25"/>
      <c r="D19" s="98"/>
      <c r="E19" s="99">
        <f>E18/D18*100</f>
        <v>102.24912203906551</v>
      </c>
      <c r="F19" s="100"/>
      <c r="G19" s="100"/>
      <c r="H19" s="100"/>
      <c r="I19" s="100">
        <f>I18/F18*100</f>
        <v>102.67651511762546</v>
      </c>
    </row>
    <row r="20" spans="1:9" ht="15.95" customHeight="1" x14ac:dyDescent="0.2">
      <c r="A20" s="143" t="s">
        <v>15</v>
      </c>
      <c r="B20" s="143"/>
      <c r="C20" s="143"/>
      <c r="D20" s="143"/>
      <c r="E20" s="143"/>
      <c r="F20" s="143"/>
      <c r="G20" s="143"/>
      <c r="H20" s="143"/>
      <c r="I20" s="143"/>
    </row>
    <row r="21" spans="1:9" ht="15.95" customHeight="1" x14ac:dyDescent="0.2">
      <c r="A21" s="105">
        <v>1</v>
      </c>
      <c r="B21" s="101" t="s">
        <v>50</v>
      </c>
      <c r="C21" s="102">
        <v>487.99999999999994</v>
      </c>
      <c r="D21" s="102">
        <v>43.866666666666667</v>
      </c>
      <c r="E21" s="102">
        <v>37.627859600000001</v>
      </c>
      <c r="F21" s="102">
        <v>10.966666666666667</v>
      </c>
      <c r="G21" s="102">
        <v>11.433333333333334</v>
      </c>
      <c r="H21" s="102">
        <v>9.0639584000000042</v>
      </c>
      <c r="I21" s="102">
        <v>8.1915145999999979</v>
      </c>
    </row>
    <row r="22" spans="1:9" ht="15.95" customHeight="1" x14ac:dyDescent="0.2">
      <c r="A22" s="106">
        <v>2</v>
      </c>
      <c r="B22" s="103" t="s">
        <v>52</v>
      </c>
      <c r="C22" s="102">
        <v>1399</v>
      </c>
      <c r="D22" s="102">
        <v>121.33333333333333</v>
      </c>
      <c r="E22" s="102">
        <v>135.76574429999999</v>
      </c>
      <c r="F22" s="102">
        <v>30.333333333333332</v>
      </c>
      <c r="G22" s="102">
        <v>34.766666666666666</v>
      </c>
      <c r="H22" s="102">
        <v>35.625064050000013</v>
      </c>
      <c r="I22" s="102">
        <v>36.646068599999992</v>
      </c>
    </row>
    <row r="23" spans="1:9" ht="15.95" customHeight="1" x14ac:dyDescent="0.2">
      <c r="A23" s="106">
        <v>3</v>
      </c>
      <c r="B23" s="104" t="s">
        <v>61</v>
      </c>
      <c r="C23" s="102">
        <v>826.99999999999989</v>
      </c>
      <c r="D23" s="102">
        <v>51.333333333333336</v>
      </c>
      <c r="E23" s="102">
        <v>43.49315638838528</v>
      </c>
      <c r="F23" s="102">
        <v>12.833333333333334</v>
      </c>
      <c r="G23" s="102">
        <v>13.766666666666667</v>
      </c>
      <c r="H23" s="102">
        <v>13.901362322946177</v>
      </c>
      <c r="I23" s="102">
        <v>12.981903116147315</v>
      </c>
    </row>
    <row r="24" spans="1:9" ht="27.75" customHeight="1" x14ac:dyDescent="0.2">
      <c r="A24" s="106">
        <v>4</v>
      </c>
      <c r="B24" s="104" t="s">
        <v>80</v>
      </c>
      <c r="C24" s="102">
        <v>297</v>
      </c>
      <c r="D24" s="102">
        <v>18.946666666666665</v>
      </c>
      <c r="E24" s="102">
        <v>19.474427260418892</v>
      </c>
      <c r="F24" s="102">
        <v>4.7366666666666664</v>
      </c>
      <c r="G24" s="102">
        <v>6.0666666666666664</v>
      </c>
      <c r="H24" s="102">
        <v>4.6599233489872365</v>
      </c>
      <c r="I24" s="102">
        <v>4.7192194201475743</v>
      </c>
    </row>
    <row r="25" spans="1:9" ht="15.95" customHeight="1" thickBot="1" x14ac:dyDescent="0.25">
      <c r="A25" s="77"/>
      <c r="B25" s="78" t="s">
        <v>75</v>
      </c>
      <c r="C25" s="83">
        <f t="shared" ref="C25:I25" si="1">SUM(C21:C24)</f>
        <v>3011</v>
      </c>
      <c r="D25" s="84">
        <f t="shared" si="1"/>
        <v>235.48</v>
      </c>
      <c r="E25" s="84">
        <f t="shared" si="1"/>
        <v>236.36118754880414</v>
      </c>
      <c r="F25" s="84">
        <f t="shared" si="1"/>
        <v>58.87</v>
      </c>
      <c r="G25" s="84">
        <f t="shared" si="1"/>
        <v>66.033333333333331</v>
      </c>
      <c r="H25" s="84">
        <f t="shared" si="1"/>
        <v>63.250308121933429</v>
      </c>
      <c r="I25" s="84">
        <f t="shared" si="1"/>
        <v>62.53870573629488</v>
      </c>
    </row>
    <row r="26" spans="1:9" ht="15.95" customHeight="1" x14ac:dyDescent="0.2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 x14ac:dyDescent="0.2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 x14ac:dyDescent="0.2">
      <c r="A28" s="52"/>
      <c r="C28" s="53"/>
      <c r="D28" s="52"/>
      <c r="E28" s="52"/>
      <c r="F28" s="52"/>
      <c r="G28" s="52"/>
      <c r="H28" s="52"/>
      <c r="I28" s="52"/>
    </row>
    <row r="29" spans="1:9" ht="15.95" customHeight="1" x14ac:dyDescent="0.2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 x14ac:dyDescent="0.2"/>
    <row r="31" spans="1:9" ht="15.95" customHeight="1" x14ac:dyDescent="0.2">
      <c r="B31" s="55"/>
    </row>
    <row r="32" spans="1:9" ht="15.95" customHeight="1" x14ac:dyDescent="0.2"/>
    <row r="33" spans="2:2" ht="15.95" customHeight="1" x14ac:dyDescent="0.2">
      <c r="B33" s="55"/>
    </row>
    <row r="34" spans="2:2" ht="15.95" customHeight="1" x14ac:dyDescent="0.2">
      <c r="B34" s="44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2016-05-17T09:49:52Z</cp:lastPrinted>
  <dcterms:created xsi:type="dcterms:W3CDTF">2006-09-16T00:00:00Z</dcterms:created>
  <dcterms:modified xsi:type="dcterms:W3CDTF">2017-04-03T10:12:06Z</dcterms:modified>
</cp:coreProperties>
</file>